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ovar.jakub" reservationPassword="0"/>
  <workbookPr/>
  <bookViews>
    <workbookView xWindow="240" yWindow="120" windowWidth="14940" windowHeight="9225" activeTab="0"/>
  </bookViews>
  <sheets>
    <sheet name="Rekapitulace" sheetId="1" r:id="rId1"/>
    <sheet name="SO 182" sheetId="2" r:id="rId2"/>
    <sheet name="SO 201" sheetId="3" r:id="rId3"/>
  </sheets>
  <definedNames/>
  <calcPr/>
  <webPublishing/>
</workbook>
</file>

<file path=xl/sharedStrings.xml><?xml version="1.0" encoding="utf-8"?>
<sst xmlns="http://schemas.openxmlformats.org/spreadsheetml/2006/main" count="550" uniqueCount="207">
  <si>
    <t>Rekapitulace ceny</t>
  </si>
  <si>
    <t>Stavba: 21025 - II/365 Letovice, most 365-012 přes přehradní nádrž Křetínka - pronájem DIO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</si>
  <si>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</si>
  <si>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</si>
  <si>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</si>
  <si>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</si>
  <si>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</si>
  <si>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</si>
  <si>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</si>
  <si>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</si>
  <si>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</si>
  <si>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</si>
  <si>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</si>
  <si>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</si>
  <si>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21025</t>
  </si>
  <si>
    <t>II/365 Letovice, most 365-012 přes přehradní nádrž Křetínka - pronájem DIO</t>
  </si>
  <si>
    <t>O</t>
  </si>
  <si>
    <t>Rozpočet:</t>
  </si>
  <si>
    <t>0,00</t>
  </si>
  <si>
    <t>15,00</t>
  </si>
  <si>
    <t>21,00</t>
  </si>
  <si>
    <t>3</t>
  </si>
  <si>
    <t>2</t>
  </si>
  <si>
    <t>SO 182</t>
  </si>
  <si>
    <t>Dopravně inženýrská opatření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</si>
  <si>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</si>
  <si>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</si>
  <si>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</si>
  <si>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</si>
  <si>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</si>
  <si>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</si>
  <si>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</si>
  <si>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</si>
  <si>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</si>
  <si>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</si>
  <si>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</si>
  <si>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</si>
  <si>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</si>
  <si>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</si>
  <si>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</si>
  <si>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</si>
  <si>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</si>
  <si>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</si>
  <si>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</si>
  <si>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</si>
  <si>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02940</t>
  </si>
  <si>
    <t/>
  </si>
  <si>
    <t>OSTATNÍ POŽADAVKY - VYPRACOVÁNÍ DOKUMENTACE</t>
  </si>
  <si>
    <t>KPL</t>
  </si>
  <si>
    <t>PP</t>
  </si>
  <si>
    <t>Vypracování DIO stavby, vč. projednání a zajištění zvláštního užívání komunikace s dopravci a DOSS. Vč. zajištění stanovení dočasného dopravního značení. Vč. zajištění povolení k uzavírkám dle zákona č. 3/1997/1997 Sb. a vyhlášky 104/1997 Sb.</t>
  </si>
  <si>
    <t>VV</t>
  </si>
  <si>
    <t>TS</t>
  </si>
  <si>
    <t>zahrnuje veškeré náklady spojené s objednatelem požadovanými pracemi</t>
  </si>
  <si>
    <t>Ostatní konstrukce a práce</t>
  </si>
  <si>
    <t>914122</t>
  </si>
  <si>
    <t>DOPRAVNÍ ZNAČKY ZÁKLADNÍ VELIKOSTI OCELOVÉ FÓLIE TŘ 1 - MONTÁŽ S PŘEMÍSTĚNÍM</t>
  </si>
  <si>
    <t>KUS</t>
  </si>
  <si>
    <t>- A15: 2=2,000 [A] 
 - E3a (600 m): 2=2,000 [B] 
 - B21a: 2=2,000 [C] 
 - B20a (80): 2=2,000 [D] 
 - B20a (60): 2=2,000 [E] 
 - B20a (30): 2=2,000 [F] 
 - A6b: 2=2,000 [G] 
 - B26: 2=2,000 [H] 
Celkem: A+B+C+D+E+F+G+H=16,000 [I]</t>
  </si>
  <si>
    <t>914123</t>
  </si>
  <si>
    <t>DOPRAVNÍ ZNAČKY ZÁKLADNÍ VELIKOSTI OCELOVÉ FÓLIE TŘ 1 - DEMONTÁŽ</t>
  </si>
  <si>
    <t>- dle pol. 914122: 16=16,000 [A]</t>
  </si>
  <si>
    <t>Položka zahrnuje odstranění, demontáž a odklizení materiálu s odvozem na předepsané  
místo</t>
  </si>
  <si>
    <t>914129</t>
  </si>
  <si>
    <t>DOPRAV ZNAČKY ZÁKLAD VEL OCEL FÓLIE TŘ 1 - NÁJEMNÉ</t>
  </si>
  <si>
    <t>KSDEN</t>
  </si>
  <si>
    <t>Nájem 12 týdnů.</t>
  </si>
  <si>
    <t>- dle pol. 914122: 12*7*16=1 344,000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</si>
  <si>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</si>
  <si>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</si>
  <si>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</si>
  <si>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- IS10b (200 m): 2=2,000 [A]</t>
  </si>
  <si>
    <t>914223</t>
  </si>
  <si>
    <t>DOPRAVNÍ ZNAČKY ZVĚTŠENÉ VELIKOSTI OCELOVÉ FÓLIE TŘ 1 - DEMONTÁŽ</t>
  </si>
  <si>
    <t>- dle pol. 914222: 2=2,000 [A]</t>
  </si>
  <si>
    <t>7</t>
  </si>
  <si>
    <t>914229</t>
  </si>
  <si>
    <t>DOPRAV ZNAČKY ZVĚTŠ VEL OCEL FÓLIE TŘ 1 - NÁJEMNÉ</t>
  </si>
  <si>
    <t>- dle pol. 914222: 12*7*2=168,000 [A]</t>
  </si>
  <si>
    <t>8</t>
  </si>
  <si>
    <t>916112</t>
  </si>
  <si>
    <t>DOPRAV SVĚTLO VÝSTRAŽ SAMOSTATNÉ - MONTÁŽ S PŘESUNEM</t>
  </si>
  <si>
    <t>Na sloupku společně s A15.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</si>
  <si>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</si>
  <si>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</si>
  <si>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</si>
  <si>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- dle pol. 916112: 2=2,000 [A]</t>
  </si>
  <si>
    <t>Položka zahrnuje odstranění, demontáž a odklizení zařízení s odvozem na předepsané místo</t>
  </si>
  <si>
    <t>916119</t>
  </si>
  <si>
    <t>DOPRAV SVĚTLO VÝSTRAŽ SAMOSTATNÉ - NÁJEMNÉ</t>
  </si>
  <si>
    <t>- dle pol. 916112: 12*7*2=168,000 [A]</t>
  </si>
  <si>
    <t>položka zahrnuje sazbu za pronájem zařízení. Počet měrných jednotek se určí jako součin počtu zařízení a počtu dní použití.</t>
  </si>
  <si>
    <t>11</t>
  </si>
  <si>
    <t>916122</t>
  </si>
  <si>
    <t>DOPRAV SVĚTLO VÝSTRAŽ SOUPRAVA 3KS - MONTÁŽ S PŘESUNEM</t>
  </si>
  <si>
    <t>Na sloupcích Z4. Vykázány 3 soupravy po 3 kusech.</t>
  </si>
  <si>
    <t>- S1 - souprava 3 ks: 3=3,000 [A]</t>
  </si>
  <si>
    <t>12</t>
  </si>
  <si>
    <t>916123</t>
  </si>
  <si>
    <t>DOPRAV SVĚTLO VÝSTRAŽ SOUPRAVA 3KS - DEMONTÁŽ</t>
  </si>
  <si>
    <t>- dle pol. 916122: 3=3,000 [A]</t>
  </si>
  <si>
    <t>13</t>
  </si>
  <si>
    <t>916129</t>
  </si>
  <si>
    <t>DOPRAV SVĚTLO VÝSTRAŽ SOUPRAVA 3KS - NÁJEMNÉ</t>
  </si>
  <si>
    <t>- dle pol. 916122: 12*7*3=252,000 [A]</t>
  </si>
  <si>
    <t>14</t>
  </si>
  <si>
    <t>916352</t>
  </si>
  <si>
    <t>SMĚROVACÍ DESKY Z4 OBOUSTR S FÓLIÍ TŘ 1 - MONTÁŽ S PŘESUNEM</t>
  </si>
  <si>
    <t>- pod světlem S1: 9=9,000 [A] 
 - bez světla: 10=10,000 [B] 
Celkem: A+B=19,000 [C]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</si>
  <si>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</si>
  <si>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15</t>
  </si>
  <si>
    <t>916353</t>
  </si>
  <si>
    <t>SMĚROVACÍ DESKY Z4 OBOUSTR S FÓLIÍ TŘ 1 - DEMONTÁŽ</t>
  </si>
  <si>
    <t>- dle pol. 916352: 19=19,000 [A]</t>
  </si>
  <si>
    <t>16</t>
  </si>
  <si>
    <t>916359</t>
  </si>
  <si>
    <t>SMĚROVACÍ DESKY Z4 OBOUSTR S FÓLIÍ TŘ 1 - NÁJEMNÉ</t>
  </si>
  <si>
    <t>- dle pol. 916352: 12*7*19=1 596,000 [A]</t>
  </si>
  <si>
    <t>17</t>
  </si>
  <si>
    <t>916722</t>
  </si>
  <si>
    <t>UPEVŇOVACÍ KONSTR - PODKLADNÍ DESKA OD 28KG - MONTÁŽ S PŘESUNEM</t>
  </si>
  <si>
    <t>pro přechodné dopravní značení - 1 ks pod sloupkem Z4, 2 ks pod ocelovou značkou</t>
  </si>
  <si>
    <t>- pod sloupkem Z4 - dle pol. 916352: 1*24=24,000 [A] 
 - pod ocelovými značkami - dle pol. 914122: 2*16=32,000 [B] 
 - pod ocelovými značkami - dle pol. 914222: 2*2=4,000 [C] 
Celkem: A+B+C=60,000 [D]</t>
  </si>
  <si>
    <t>18</t>
  </si>
  <si>
    <t>916723</t>
  </si>
  <si>
    <t>UPEVŇOVACÍ KONSTR - PODKLADNÍ DESKA OD 28KG - DEMONTÁŽ</t>
  </si>
  <si>
    <t>- dle pol. 916722: 60=60,000 [A]</t>
  </si>
  <si>
    <t>19</t>
  </si>
  <si>
    <t>916729</t>
  </si>
  <si>
    <t>UPEVŇOVACÍ KONSTR - PODKL DESKA OD 28KG - NÁJEMNÉ</t>
  </si>
  <si>
    <t>- dle pol. 916122: 12*7*60=5 040,000 [A]</t>
  </si>
  <si>
    <t>SO 201</t>
  </si>
  <si>
    <t>Most</t>
  </si>
  <si>
    <t>Základy</t>
  </si>
  <si>
    <t>261513</t>
  </si>
  <si>
    <t>VRTY PRO KOTVENÍ A INJEKTÁŽ TŘ V NA POVRCHU D DO 25MM</t>
  </si>
  <si>
    <t>M</t>
  </si>
  <si>
    <t>Vrt D=20 mm pro kotvení výztuže d=16 mm v úložném prahu. Vč. vlepení cementovou zálivkou.</t>
  </si>
  <si>
    <t>- vrty do římsy: 12*0,2=2,400 [A] 
 - vrty do úložných prahů: 12*0,2=2,400 [B] 
 - vrty pro kotvení lešení do stojek: 6*32*0,2=38,400 [C] 
Celkem: A+B+C=43,200 [D]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</si>
  <si>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</si>
  <si>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281661</t>
  </si>
  <si>
    <t>INJEKTOVÁNÍ NÍZKOTLAKÉ Z CHEMICKÝCH POJIV NA POVRCHU</t>
  </si>
  <si>
    <t>M3</t>
  </si>
  <si>
    <t>Nizkotlaká injektáž spár prefabrikovaných dílců stojek.</t>
  </si>
  <si>
    <t>- pilíř P2: 2*6*0,005*0,2*9=0,108 [A] 
 - pilíř P3: 2*12*0,005*0,2*9=0,216 [B] 
 - pilíř P4: 2*12*0,005*0,2*9=0,216 [C] 
Celkem: A+B+C=0,540 [D]</t>
  </si>
  <si>
    <t>Položka injektážních prací obsahuje kompletní práce, mimo zřízení vrtů (vykazují se  
položkami 261, 262), které jsou nutné pro předepsanou funkci injektáže (statickou, těsnící a pod.).Položka obsahuje vodní tlakové zkoušky před a po injektáži.  
Položka zahrnuje veškerý materiál, výrobky a polotovary, včetně mimostaveništní a  
vnitrostaveništní dopravy (rovněž přesuny), včetně naložení a složení, případně s uložením.</t>
  </si>
  <si>
    <t>28996</t>
  </si>
  <si>
    <t>OPLÁŠTĚNÍ (ZPEVNĚNÍ) SÍŤOVINOU Z PLASTICKÝCH HMOT</t>
  </si>
  <si>
    <t>M2</t>
  </si>
  <si>
    <t>Výztužná síťovina na 100% povrchu stojek pro zajištění mechanické odolnosti povrchu proti omílání vlnami.</t>
  </si>
  <si>
    <t>Pilíř P2: 
 - stojky - boční plochy: 4*2*6,9=55,200 [A] 
 - stojky - čelní a zadní plocha: 4*2,5*6,9=69,000 [B] 
Pilíř P3: 
 - stojky - boční plochy: 4*2*13,1=104,800 [C] 
 - stojky - čelní a zadní plocha: 4*2,5*13,1=131,000 [D] 
Pilíř P4: 
 - stojky - boční plochy: 4*2*12,1=96,800 [E] 
 - stojky - čelní a zadní plocha: 4*2,5*12,1=121,000 [F] 
Celkem: A+B+C+D+E+F=577,800 [G]</t>
  </si>
  <si>
    <t>Položka zahrnuje:  
- dodávku předepsané síťoviny  
- úpravu, očištění a ochranu podkladu  
- přichycení k podkladu, případně zatížení  
- úpravy spojů a zajištění okrajů  
- úpravy pro odvodnění  
- nutné přesahy  
- mimostaveništní a vnitrostaveništní dopravu</t>
  </si>
  <si>
    <t>Úpravy povrchů, podlahy, výplně otvorů</t>
  </si>
  <si>
    <t>626111</t>
  </si>
  <si>
    <t>REPROFILACE PODHLEDŮ, SVISLÝCH PLOCH SANAČNÍ MALTOU JEDNOVRST TL 10MM</t>
  </si>
  <si>
    <t>SANACE - 65% ploch</t>
  </si>
  <si>
    <t>- dle pol. 62631: 0,65*733,200=476,580 [A]</t>
  </si>
  <si>
    <t>položka zahrnuje:  
dodávku veškerého materiálu potřebného pro předepsanou úpravu v předepsané kvalitě nutné vyspravení podkladu, případně zatření spar zdiva  
položení vrstvy v předepsané tloušťce potřebná lešení a podpěrné konstrukce</t>
  </si>
  <si>
    <t>626112</t>
  </si>
  <si>
    <t>REPROFILACE PODHLEDŮ, SVISLÝCH PLOCH SANAČNÍ MALTOU JEDNOVRST TL 20MM</t>
  </si>
  <si>
    <t>SANACE - 30% ploch</t>
  </si>
  <si>
    <t>- dle pol. 62631: 0,3*733,200=219,960 [A]</t>
  </si>
  <si>
    <t>626122</t>
  </si>
  <si>
    <t>REPROFILACE PODHLEDŮ, SVISLÝCH PLOCH SANAČNÍ MALTOU DVOUVRST TL 50MM</t>
  </si>
  <si>
    <t>SANACE - 3% ploch</t>
  </si>
  <si>
    <t>- dle pol. 62631: 0,03*733,200=21,996 [A]</t>
  </si>
  <si>
    <t>626133</t>
  </si>
  <si>
    <t>REPROFIL PODHL, SVIS PLOCH SANAČ MALTOU TŘÍVRST TL DO 90MM</t>
  </si>
  <si>
    <t>SANACE - 2% ploch</t>
  </si>
  <si>
    <t>- dle pol. 62631: 0,02*733,200=14,664 [A]</t>
  </si>
  <si>
    <t>62631</t>
  </si>
  <si>
    <t>SPOJOVACÍ MŮSTEK MEZI STARÝM A NOVÝM BETONEM</t>
  </si>
  <si>
    <t>100% ploch</t>
  </si>
  <si>
    <t>Pilíř P2: 
 - stojky - boční plochy: 4*2*6,9=55,200 [A] 
 - stojky - čelní a zadní plocha: 4*2,5*6,9=69,000 [B] 
 - úložný práh - čelo a zadní plocha: 2*1,5*11,16=33,480 [C] 
 - úložný práh - boky: 2*2*1,5=6,000 [D] 
 - úložný práh - podhled vlevo: 1*2*1,3=2,600 [E] 
 - úložný práh - podhled střed: 1*2*3,56=7,120 [F] 
 - úložný práh - podhled vpravo: 1*2*1,3=2,600 [G] 
Pilíř P3: 
 - stojky - boční plochy: 4*2*13,1=104,800 [H] 
 - stojky - čelní a zadní plocha: 4*2,5*13,1=131,000 [I] 
 - úložný práh - čelo a zadní plocha: 2*1,5*11,16=33,480 [J] 
 - úložný práh - boky: 2*2*1,5=6,000 [K] 
 - úložný práh - podhled vlevo: 1*2*1,3=2,600 [L] 
 - úložný práh - podhled střed: 1*2*3,56=7,120 [M] 
 - úložný práh - podhled vpravo: 1*2*1,3=2,600 [N] 
Pilíř P4: 
 - stojky - boční plochy: 4*2*12,1=96,800 [O] 
 - stojky - čelní a zadní plocha: 4*2,5*12,1=121,000 [P] 
 - úložný práh - čelo a zadní plocha: 2*1,5*11,16=33,480 [Q] 
 - úložný práh - boky: 2*2*1,5=6,000 [R] 
 - úložný práh - podhled vlevo: 1*2*1,3=2,600 [S] 
 - úložný práh - podhled střed: 1*2*3,56=7,120 [T] 
 - úložný práh - podhled vpravo: 1*2*1,3=2,600 [U] 
Celkem: A+B+C+D+E+F+G+H+I+J+K+L+M+N+O+P+Q+R+S+T+U=733,200 [V]</t>
  </si>
  <si>
    <t>62641</t>
  </si>
  <si>
    <t>SJEDNOCUJÍCÍ STĚRKA JEMNOU MALTOU TL CCA 2MM</t>
  </si>
  <si>
    <t>100% ploch, hydroizolační stěrka, barva okrovošdá - RAL7044</t>
  </si>
  <si>
    <t>- dle pol. 62631:  733,200=733,200 [A]</t>
  </si>
  <si>
    <t>62652</t>
  </si>
  <si>
    <t>OCHRANA VÝZTUŽE PŘI NEDOSTATEČNÉM KRYTÍ</t>
  </si>
  <si>
    <t>odhad 5% ploch</t>
  </si>
  <si>
    <t>- dle pol. 62631: 0,05*733,200=36,660 [A]</t>
  </si>
  <si>
    <t>položka zahrnuje:  
dodávku veškerého materiálu potřebného pro předepsanou úpravu v předepsané kvalitě položení vrstvy v předepsané tloušťce  
potřebná lešení a podpěrné konstrukce</t>
  </si>
  <si>
    <t>Přidružená stavební výroba</t>
  </si>
  <si>
    <t>78381</t>
  </si>
  <si>
    <t>NÁTĚRY BETON KONSTR TYP S1 (OS-A)</t>
  </si>
  <si>
    <t>Hydrofobní impregnační uzavírací nátěr, 100% ploch.</t>
  </si>
  <si>
    <t>- dle pol. 62631: 733,200=733,200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</si>
  <si>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</si>
  <si>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938544</t>
  </si>
  <si>
    <t>OČIŠTĚNÍ BETON KONSTR OTRYSKÁNÍM TLAK VODOU PŘES 1000 BARŮ</t>
  </si>
  <si>
    <t>Otryskání celé sanované plochy tlakem 2000 barů.</t>
  </si>
  <si>
    <t>položka zahrnuje očištění předepsaným způsobem včetně odklizení vzniklého odpadu</t>
  </si>
  <si>
    <t>94190</t>
  </si>
  <si>
    <t>LEHKÉ PRACOVNÍ LEŠENÍ DO 1,5 KPA</t>
  </si>
  <si>
    <t>M3OP</t>
  </si>
  <si>
    <t>Lešení kolem úložného prahu.</t>
  </si>
  <si>
    <t>- pilíř P2: 13,1*5*3,7=242,350 [A] 
 - pilíř P3: 13,1*5*3,7=242,350 [B] 
 - pilíř P4: 13,1*5*3,7=242,350 [C] 
Celkem: A+B+C=727,050 [D]</t>
  </si>
  <si>
    <t>Položka zahrnuje dovoz, montáž, údržbu, opotřebení (nájemné), demontáž, konzervaci, odvoz.</t>
  </si>
  <si>
    <t>94290</t>
  </si>
  <si>
    <t>TĚŽKÉ PRACOVNÍ LEŠENÍ DO 3 KPA</t>
  </si>
  <si>
    <t>Lešení kolem stojek, s rektifikovatelnými nožkami pro kompenzaci sedání lešení.</t>
  </si>
  <si>
    <t>- pilíř P2: 10,3*3,4*3,7=129,574 [A] 
 - pilíř P3: 10,3*9,4*3,7=358,234 [B] 
 - pilíř P4: 10,3*8,8*3,7=335,368 [C] 
Celkem: A+B+C=823,176 [D]</t>
  </si>
  <si>
    <t>94390</t>
  </si>
  <si>
    <t>PROSTOROVÉ PRACOVNÍ LEŠENÍ PŘES 3 KPA</t>
  </si>
  <si>
    <t>Konstrukce pro přístup z mostovky pod most. Vč. přikotvení k římse a úložnému prahu a následného odřezání svorníků a zapravení kotevních míst sanační maltou.</t>
  </si>
  <si>
    <t>- pilíř P2: 2,5*6*2=30,000 [A] 
 - pilíř P3: 2,5*6*2=30,000 [B] 
 - pilíř P4: 2,5*6*2=30,000 [C] 
Celkem: A+B+C=90,000 [D]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</si>
</sst>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SUM(C10:C11)</f>
      </c>
      <c s="1"/>
      <c s="1"/>
    </row>
    <row r="7" spans="1:5" ht="12.75" customHeight="1">
      <c r="A7" s="1"/>
      <c s="4" t="s">
        <v>4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182'!I3</f>
      </c>
      <c s="21">
        <f>'SO 182'!O2</f>
      </c>
      <c s="21">
        <f>C10+D10</f>
      </c>
    </row>
    <row r="11" spans="1:5" ht="12.75" customHeight="1">
      <c r="A11" s="20" t="s">
        <v>131</v>
      </c>
      <c s="20" t="s">
        <v>132</v>
      </c>
      <c s="21">
        <f>'SO 201'!I3</f>
      </c>
      <c s="21">
        <f>'SO 201'!O2</f>
      </c>
      <c s="21">
        <f>C11+D11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42">
        <f>0+I8+I13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51">
      <c r="A10" s="35" t="s">
        <v>49</v>
      </c>
      <c r="E10" s="36" t="s">
        <v>50</v>
      </c>
    </row>
    <row r="11" spans="1:5" ht="12.75">
      <c r="A11" s="37" t="s">
        <v>51</v>
      </c>
      <c r="E11" s="38" t="s">
        <v>46</v>
      </c>
    </row>
    <row r="12" spans="1:5" ht="12.75">
      <c r="A12" t="s">
        <v>52</v>
      </c>
      <c r="E12" s="36" t="s">
        <v>53</v>
      </c>
    </row>
    <row r="13" spans="1:18" ht="12.75" customHeight="1">
      <c r="A13" s="6" t="s">
        <v>42</v>
      </c>
      <c s="6"/>
      <c s="40" t="s">
        <v>39</v>
      </c>
      <c s="6"/>
      <c s="27" t="s">
        <v>54</v>
      </c>
      <c s="6"/>
      <c s="6"/>
      <c s="6"/>
      <c s="41">
        <f>0+Q13</f>
      </c>
      <c r="O13">
        <f>0+R13</f>
      </c>
      <c r="Q13">
        <f>0+I14+I18+I22+I26+I30+I34+I38+I42+I46+I50+I54+I58+I62+I66+I70+I74+I78+I82</f>
      </c>
      <c>
        <f>0+O14+O18+O22+O26+O30+O34+O38+O42+O46+O50+O54+O58+O62+O66+O70+O74+O78+O82</f>
      </c>
    </row>
    <row r="14" spans="1:16" ht="25.5">
      <c r="A14" s="25" t="s">
        <v>44</v>
      </c>
      <c s="29" t="s">
        <v>22</v>
      </c>
      <c s="29" t="s">
        <v>55</v>
      </c>
      <c s="25" t="s">
        <v>46</v>
      </c>
      <c s="30" t="s">
        <v>56</v>
      </c>
      <c s="31" t="s">
        <v>57</v>
      </c>
      <c s="32">
        <v>16</v>
      </c>
      <c s="33">
        <v>0</v>
      </c>
      <c s="34">
        <f>ROUND(ROUND(H14,2)*ROUND(G14,3),2)</f>
      </c>
      <c r="O14">
        <f>(I14*21)/100</f>
      </c>
      <c t="s">
        <v>22</v>
      </c>
    </row>
    <row r="15" spans="1:5" ht="12.75">
      <c r="A15" s="35" t="s">
        <v>49</v>
      </c>
      <c r="E15" s="36" t="s">
        <v>46</v>
      </c>
    </row>
    <row r="16" spans="1:5" ht="127.5">
      <c r="A16" s="37" t="s">
        <v>51</v>
      </c>
      <c r="E16" s="38" t="s">
        <v>58</v>
      </c>
    </row>
    <row r="17" spans="1:5" ht="12.75">
      <c r="A17" t="s">
        <v>52</v>
      </c>
      <c r="E17" s="36" t="s">
        <v>46</v>
      </c>
    </row>
    <row r="18" spans="1:16" ht="12.75">
      <c r="A18" s="25" t="s">
        <v>44</v>
      </c>
      <c s="29" t="s">
        <v>21</v>
      </c>
      <c s="29" t="s">
        <v>59</v>
      </c>
      <c s="25" t="s">
        <v>46</v>
      </c>
      <c s="30" t="s">
        <v>60</v>
      </c>
      <c s="31" t="s">
        <v>57</v>
      </c>
      <c s="32">
        <v>16</v>
      </c>
      <c s="33">
        <v>0</v>
      </c>
      <c s="34">
        <f>ROUND(ROUND(H18,2)*ROUND(G18,3),2)</f>
      </c>
      <c r="O18">
        <f>(I18*21)/100</f>
      </c>
      <c t="s">
        <v>22</v>
      </c>
    </row>
    <row r="19" spans="1:5" ht="12.75">
      <c r="A19" s="35" t="s">
        <v>49</v>
      </c>
      <c r="E19" s="36" t="s">
        <v>46</v>
      </c>
    </row>
    <row r="20" spans="1:5" ht="12.75">
      <c r="A20" s="37" t="s">
        <v>51</v>
      </c>
      <c r="E20" s="38" t="s">
        <v>61</v>
      </c>
    </row>
    <row r="21" spans="1:5" ht="38.25">
      <c r="A21" t="s">
        <v>52</v>
      </c>
      <c r="E21" s="36" t="s">
        <v>62</v>
      </c>
    </row>
    <row r="22" spans="1:16" ht="12.75">
      <c r="A22" s="25" t="s">
        <v>44</v>
      </c>
      <c s="29" t="s">
        <v>32</v>
      </c>
      <c s="29" t="s">
        <v>63</v>
      </c>
      <c s="25" t="s">
        <v>46</v>
      </c>
      <c s="30" t="s">
        <v>64</v>
      </c>
      <c s="31" t="s">
        <v>65</v>
      </c>
      <c s="32">
        <v>1344</v>
      </c>
      <c s="33">
        <v>0</v>
      </c>
      <c s="34">
        <f>ROUND(ROUND(H22,2)*ROUND(G22,3),2)</f>
      </c>
      <c r="O22">
        <f>(I22*21)/100</f>
      </c>
      <c t="s">
        <v>22</v>
      </c>
    </row>
    <row r="23" spans="1:5" ht="12.75">
      <c r="A23" s="35" t="s">
        <v>49</v>
      </c>
      <c r="E23" s="36" t="s">
        <v>66</v>
      </c>
    </row>
    <row r="24" spans="1:5" ht="12.75">
      <c r="A24" s="37" t="s">
        <v>51</v>
      </c>
      <c r="E24" s="38" t="s">
        <v>67</v>
      </c>
    </row>
    <row r="25" spans="1:5" ht="25.5">
      <c r="A25" t="s">
        <v>52</v>
      </c>
      <c r="E25" s="36" t="s">
        <v>68</v>
      </c>
    </row>
    <row r="26" spans="1:16" ht="25.5">
      <c r="A26" s="25" t="s">
        <v>44</v>
      </c>
      <c s="29" t="s">
        <v>34</v>
      </c>
      <c s="29" t="s">
        <v>69</v>
      </c>
      <c s="25" t="s">
        <v>46</v>
      </c>
      <c s="30" t="s">
        <v>70</v>
      </c>
      <c s="31" t="s">
        <v>57</v>
      </c>
      <c s="32">
        <v>2</v>
      </c>
      <c s="33">
        <v>0</v>
      </c>
      <c s="34">
        <f>ROUND(ROUND(H26,2)*ROUND(G26,3),2)</f>
      </c>
      <c r="O26">
        <f>(I26*21)/100</f>
      </c>
      <c t="s">
        <v>22</v>
      </c>
    </row>
    <row r="27" spans="1:5" ht="12.75">
      <c r="A27" s="35" t="s">
        <v>49</v>
      </c>
      <c r="E27" s="36" t="s">
        <v>46</v>
      </c>
    </row>
    <row r="28" spans="1:5" ht="12.75">
      <c r="A28" s="37" t="s">
        <v>51</v>
      </c>
      <c r="E28" s="38" t="s">
        <v>71</v>
      </c>
    </row>
    <row r="29" spans="1:5" ht="12.75">
      <c r="A29" t="s">
        <v>52</v>
      </c>
      <c r="E29" s="36" t="s">
        <v>46</v>
      </c>
    </row>
    <row r="30" spans="1:16" ht="12.75">
      <c r="A30" s="25" t="s">
        <v>44</v>
      </c>
      <c s="29" t="s">
        <v>36</v>
      </c>
      <c s="29" t="s">
        <v>72</v>
      </c>
      <c s="25" t="s">
        <v>46</v>
      </c>
      <c s="30" t="s">
        <v>73</v>
      </c>
      <c s="31" t="s">
        <v>57</v>
      </c>
      <c s="32">
        <v>2</v>
      </c>
      <c s="33">
        <v>0</v>
      </c>
      <c s="34">
        <f>ROUND(ROUND(H30,2)*ROUND(G30,3),2)</f>
      </c>
      <c r="O30">
        <f>(I30*21)/100</f>
      </c>
      <c t="s">
        <v>22</v>
      </c>
    </row>
    <row r="31" spans="1:5" ht="12.75">
      <c r="A31" s="35" t="s">
        <v>49</v>
      </c>
      <c r="E31" s="36" t="s">
        <v>46</v>
      </c>
    </row>
    <row r="32" spans="1:5" ht="12.75">
      <c r="A32" s="37" t="s">
        <v>51</v>
      </c>
      <c r="E32" s="38" t="s">
        <v>74</v>
      </c>
    </row>
    <row r="33" spans="1:5" ht="38.25">
      <c r="A33" t="s">
        <v>52</v>
      </c>
      <c r="E33" s="36" t="s">
        <v>62</v>
      </c>
    </row>
    <row r="34" spans="1:16" ht="12.75">
      <c r="A34" s="25" t="s">
        <v>44</v>
      </c>
      <c s="29" t="s">
        <v>75</v>
      </c>
      <c s="29" t="s">
        <v>76</v>
      </c>
      <c s="25" t="s">
        <v>46</v>
      </c>
      <c s="30" t="s">
        <v>77</v>
      </c>
      <c s="31" t="s">
        <v>65</v>
      </c>
      <c s="32">
        <v>168</v>
      </c>
      <c s="33">
        <v>0</v>
      </c>
      <c s="34">
        <f>ROUND(ROUND(H34,2)*ROUND(G34,3),2)</f>
      </c>
      <c r="O34">
        <f>(I34*21)/100</f>
      </c>
      <c t="s">
        <v>22</v>
      </c>
    </row>
    <row r="35" spans="1:5" ht="12.75">
      <c r="A35" s="35" t="s">
        <v>49</v>
      </c>
      <c r="E35" s="36" t="s">
        <v>66</v>
      </c>
    </row>
    <row r="36" spans="1:5" ht="12.75">
      <c r="A36" s="37" t="s">
        <v>51</v>
      </c>
      <c r="E36" s="38" t="s">
        <v>78</v>
      </c>
    </row>
    <row r="37" spans="1:5" ht="25.5">
      <c r="A37" t="s">
        <v>52</v>
      </c>
      <c r="E37" s="36" t="s">
        <v>68</v>
      </c>
    </row>
    <row r="38" spans="1:16" ht="12.75">
      <c r="A38" s="25" t="s">
        <v>44</v>
      </c>
      <c s="29" t="s">
        <v>79</v>
      </c>
      <c s="29" t="s">
        <v>80</v>
      </c>
      <c s="25" t="s">
        <v>46</v>
      </c>
      <c s="30" t="s">
        <v>81</v>
      </c>
      <c s="31" t="s">
        <v>57</v>
      </c>
      <c s="32">
        <v>2</v>
      </c>
      <c s="33">
        <v>0</v>
      </c>
      <c s="34">
        <f>ROUND(ROUND(H38,2)*ROUND(G38,3),2)</f>
      </c>
      <c r="O38">
        <f>(I38*21)/100</f>
      </c>
      <c t="s">
        <v>22</v>
      </c>
    </row>
    <row r="39" spans="1:5" ht="12.75">
      <c r="A39" s="35" t="s">
        <v>49</v>
      </c>
      <c r="E39" s="36" t="s">
        <v>82</v>
      </c>
    </row>
    <row r="40" spans="1:5" ht="12.75">
      <c r="A40" s="37" t="s">
        <v>51</v>
      </c>
      <c r="E40" s="38" t="s">
        <v>46</v>
      </c>
    </row>
    <row r="41" spans="1:5" ht="76.5">
      <c r="A41" t="s">
        <v>52</v>
      </c>
      <c r="E41" s="36" t="s">
        <v>83</v>
      </c>
    </row>
    <row r="42" spans="1:16" ht="12.75">
      <c r="A42" s="25" t="s">
        <v>44</v>
      </c>
      <c s="29" t="s">
        <v>39</v>
      </c>
      <c s="29" t="s">
        <v>84</v>
      </c>
      <c s="25" t="s">
        <v>46</v>
      </c>
      <c s="30" t="s">
        <v>85</v>
      </c>
      <c s="31" t="s">
        <v>57</v>
      </c>
      <c s="32">
        <v>2</v>
      </c>
      <c s="33">
        <v>0</v>
      </c>
      <c s="34">
        <f>ROUND(ROUND(H42,2)*ROUND(G42,3),2)</f>
      </c>
      <c r="O42">
        <f>(I42*21)/100</f>
      </c>
      <c t="s">
        <v>22</v>
      </c>
    </row>
    <row r="43" spans="1:5" ht="12.75">
      <c r="A43" s="35" t="s">
        <v>49</v>
      </c>
      <c r="E43" s="36" t="s">
        <v>46</v>
      </c>
    </row>
    <row r="44" spans="1:5" ht="12.75">
      <c r="A44" s="37" t="s">
        <v>51</v>
      </c>
      <c r="E44" s="38" t="s">
        <v>86</v>
      </c>
    </row>
    <row r="45" spans="1:5" ht="25.5">
      <c r="A45" t="s">
        <v>52</v>
      </c>
      <c r="E45" s="36" t="s">
        <v>87</v>
      </c>
    </row>
    <row r="46" spans="1:16" ht="12.75">
      <c r="A46" s="25" t="s">
        <v>44</v>
      </c>
      <c s="29" t="s">
        <v>41</v>
      </c>
      <c s="29" t="s">
        <v>88</v>
      </c>
      <c s="25" t="s">
        <v>46</v>
      </c>
      <c s="30" t="s">
        <v>89</v>
      </c>
      <c s="31" t="s">
        <v>65</v>
      </c>
      <c s="32">
        <v>168</v>
      </c>
      <c s="33">
        <v>0</v>
      </c>
      <c s="34">
        <f>ROUND(ROUND(H46,2)*ROUND(G46,3),2)</f>
      </c>
      <c r="O46">
        <f>(I46*21)/100</f>
      </c>
      <c t="s">
        <v>22</v>
      </c>
    </row>
    <row r="47" spans="1:5" ht="12.75">
      <c r="A47" s="35" t="s">
        <v>49</v>
      </c>
      <c r="E47" s="36" t="s">
        <v>66</v>
      </c>
    </row>
    <row r="48" spans="1:5" ht="12.75">
      <c r="A48" s="37" t="s">
        <v>51</v>
      </c>
      <c r="E48" s="38" t="s">
        <v>90</v>
      </c>
    </row>
    <row r="49" spans="1:5" ht="25.5">
      <c r="A49" t="s">
        <v>52</v>
      </c>
      <c r="E49" s="36" t="s">
        <v>91</v>
      </c>
    </row>
    <row r="50" spans="1:16" ht="12.75">
      <c r="A50" s="25" t="s">
        <v>44</v>
      </c>
      <c s="29" t="s">
        <v>92</v>
      </c>
      <c s="29" t="s">
        <v>93</v>
      </c>
      <c s="25" t="s">
        <v>46</v>
      </c>
      <c s="30" t="s">
        <v>94</v>
      </c>
      <c s="31" t="s">
        <v>57</v>
      </c>
      <c s="32">
        <v>3</v>
      </c>
      <c s="33">
        <v>0</v>
      </c>
      <c s="34">
        <f>ROUND(ROUND(H50,2)*ROUND(G50,3),2)</f>
      </c>
      <c r="O50">
        <f>(I50*21)/100</f>
      </c>
      <c t="s">
        <v>22</v>
      </c>
    </row>
    <row r="51" spans="1:5" ht="12.75">
      <c r="A51" s="35" t="s">
        <v>49</v>
      </c>
      <c r="E51" s="36" t="s">
        <v>95</v>
      </c>
    </row>
    <row r="52" spans="1:5" ht="12.75">
      <c r="A52" s="37" t="s">
        <v>51</v>
      </c>
      <c r="E52" s="38" t="s">
        <v>96</v>
      </c>
    </row>
    <row r="53" spans="1:5" ht="76.5">
      <c r="A53" t="s">
        <v>52</v>
      </c>
      <c r="E53" s="36" t="s">
        <v>83</v>
      </c>
    </row>
    <row r="54" spans="1:16" ht="12.75">
      <c r="A54" s="25" t="s">
        <v>44</v>
      </c>
      <c s="29" t="s">
        <v>97</v>
      </c>
      <c s="29" t="s">
        <v>98</v>
      </c>
      <c s="25" t="s">
        <v>46</v>
      </c>
      <c s="30" t="s">
        <v>99</v>
      </c>
      <c s="31" t="s">
        <v>57</v>
      </c>
      <c s="32">
        <v>3</v>
      </c>
      <c s="33">
        <v>0</v>
      </c>
      <c s="34">
        <f>ROUND(ROUND(H54,2)*ROUND(G54,3),2)</f>
      </c>
      <c r="O54">
        <f>(I54*21)/100</f>
      </c>
      <c t="s">
        <v>22</v>
      </c>
    </row>
    <row r="55" spans="1:5" ht="12.75">
      <c r="A55" s="35" t="s">
        <v>49</v>
      </c>
      <c r="E55" s="36" t="s">
        <v>46</v>
      </c>
    </row>
    <row r="56" spans="1:5" ht="12.75">
      <c r="A56" s="37" t="s">
        <v>51</v>
      </c>
      <c r="E56" s="38" t="s">
        <v>100</v>
      </c>
    </row>
    <row r="57" spans="1:5" ht="25.5">
      <c r="A57" t="s">
        <v>52</v>
      </c>
      <c r="E57" s="36" t="s">
        <v>87</v>
      </c>
    </row>
    <row r="58" spans="1:16" ht="12.75">
      <c r="A58" s="25" t="s">
        <v>44</v>
      </c>
      <c s="29" t="s">
        <v>101</v>
      </c>
      <c s="29" t="s">
        <v>102</v>
      </c>
      <c s="25" t="s">
        <v>46</v>
      </c>
      <c s="30" t="s">
        <v>103</v>
      </c>
      <c s="31" t="s">
        <v>65</v>
      </c>
      <c s="32">
        <v>252</v>
      </c>
      <c s="33">
        <v>0</v>
      </c>
      <c s="34">
        <f>ROUND(ROUND(H58,2)*ROUND(G58,3),2)</f>
      </c>
      <c r="O58">
        <f>(I58*21)/100</f>
      </c>
      <c t="s">
        <v>22</v>
      </c>
    </row>
    <row r="59" spans="1:5" ht="12.75">
      <c r="A59" s="35" t="s">
        <v>49</v>
      </c>
      <c r="E59" s="36" t="s">
        <v>66</v>
      </c>
    </row>
    <row r="60" spans="1:5" ht="12.75">
      <c r="A60" s="37" t="s">
        <v>51</v>
      </c>
      <c r="E60" s="38" t="s">
        <v>104</v>
      </c>
    </row>
    <row r="61" spans="1:5" ht="25.5">
      <c r="A61" t="s">
        <v>52</v>
      </c>
      <c r="E61" s="36" t="s">
        <v>91</v>
      </c>
    </row>
    <row r="62" spans="1:16" ht="12.75">
      <c r="A62" s="25" t="s">
        <v>44</v>
      </c>
      <c s="29" t="s">
        <v>105</v>
      </c>
      <c s="29" t="s">
        <v>106</v>
      </c>
      <c s="25" t="s">
        <v>46</v>
      </c>
      <c s="30" t="s">
        <v>107</v>
      </c>
      <c s="31" t="s">
        <v>57</v>
      </c>
      <c s="32">
        <v>19</v>
      </c>
      <c s="33">
        <v>0</v>
      </c>
      <c s="34">
        <f>ROUND(ROUND(H62,2)*ROUND(G62,3),2)</f>
      </c>
      <c r="O62">
        <f>(I62*21)/100</f>
      </c>
      <c t="s">
        <v>22</v>
      </c>
    </row>
    <row r="63" spans="1:5" ht="12.75">
      <c r="A63" s="35" t="s">
        <v>49</v>
      </c>
      <c r="E63" s="36" t="s">
        <v>46</v>
      </c>
    </row>
    <row r="64" spans="1:5" ht="51">
      <c r="A64" s="37" t="s">
        <v>51</v>
      </c>
      <c r="E64" s="38" t="s">
        <v>108</v>
      </c>
    </row>
    <row r="65" spans="1:5" ht="63.75">
      <c r="A65" t="s">
        <v>52</v>
      </c>
      <c r="E65" s="36" t="s">
        <v>109</v>
      </c>
    </row>
    <row r="66" spans="1:16" ht="12.75">
      <c r="A66" s="25" t="s">
        <v>44</v>
      </c>
      <c s="29" t="s">
        <v>110</v>
      </c>
      <c s="29" t="s">
        <v>111</v>
      </c>
      <c s="25" t="s">
        <v>46</v>
      </c>
      <c s="30" t="s">
        <v>112</v>
      </c>
      <c s="31" t="s">
        <v>57</v>
      </c>
      <c s="32">
        <v>19</v>
      </c>
      <c s="33">
        <v>0</v>
      </c>
      <c s="34">
        <f>ROUND(ROUND(H66,2)*ROUND(G66,3),2)</f>
      </c>
      <c r="O66">
        <f>(I66*21)/100</f>
      </c>
      <c t="s">
        <v>22</v>
      </c>
    </row>
    <row r="67" spans="1:5" ht="12.75">
      <c r="A67" s="35" t="s">
        <v>49</v>
      </c>
      <c r="E67" s="36" t="s">
        <v>46</v>
      </c>
    </row>
    <row r="68" spans="1:5" ht="12.75">
      <c r="A68" s="37" t="s">
        <v>51</v>
      </c>
      <c r="E68" s="38" t="s">
        <v>113</v>
      </c>
    </row>
    <row r="69" spans="1:5" ht="25.5">
      <c r="A69" t="s">
        <v>52</v>
      </c>
      <c r="E69" s="36" t="s">
        <v>87</v>
      </c>
    </row>
    <row r="70" spans="1:16" ht="12.75">
      <c r="A70" s="25" t="s">
        <v>44</v>
      </c>
      <c s="29" t="s">
        <v>114</v>
      </c>
      <c s="29" t="s">
        <v>115</v>
      </c>
      <c s="25" t="s">
        <v>46</v>
      </c>
      <c s="30" t="s">
        <v>116</v>
      </c>
      <c s="31" t="s">
        <v>65</v>
      </c>
      <c s="32">
        <v>1596</v>
      </c>
      <c s="33">
        <v>0</v>
      </c>
      <c s="34">
        <f>ROUND(ROUND(H70,2)*ROUND(G70,3),2)</f>
      </c>
      <c r="O70">
        <f>(I70*21)/100</f>
      </c>
      <c t="s">
        <v>22</v>
      </c>
    </row>
    <row r="71" spans="1:5" ht="12.75">
      <c r="A71" s="35" t="s">
        <v>49</v>
      </c>
      <c r="E71" s="36" t="s">
        <v>66</v>
      </c>
    </row>
    <row r="72" spans="1:5" ht="12.75">
      <c r="A72" s="37" t="s">
        <v>51</v>
      </c>
      <c r="E72" s="38" t="s">
        <v>117</v>
      </c>
    </row>
    <row r="73" spans="1:5" ht="25.5">
      <c r="A73" t="s">
        <v>52</v>
      </c>
      <c r="E73" s="36" t="s">
        <v>91</v>
      </c>
    </row>
    <row r="74" spans="1:16" ht="25.5">
      <c r="A74" s="25" t="s">
        <v>44</v>
      </c>
      <c s="29" t="s">
        <v>118</v>
      </c>
      <c s="29" t="s">
        <v>119</v>
      </c>
      <c s="25" t="s">
        <v>46</v>
      </c>
      <c s="30" t="s">
        <v>120</v>
      </c>
      <c s="31" t="s">
        <v>57</v>
      </c>
      <c s="32">
        <v>60</v>
      </c>
      <c s="33">
        <v>0</v>
      </c>
      <c s="34">
        <f>ROUND(ROUND(H74,2)*ROUND(G74,3),2)</f>
      </c>
      <c r="O74">
        <f>(I74*21)/100</f>
      </c>
      <c t="s">
        <v>22</v>
      </c>
    </row>
    <row r="75" spans="1:5" ht="12.75">
      <c r="A75" s="35" t="s">
        <v>49</v>
      </c>
      <c r="E75" s="36" t="s">
        <v>121</v>
      </c>
    </row>
    <row r="76" spans="1:5" ht="63.75">
      <c r="A76" s="37" t="s">
        <v>51</v>
      </c>
      <c r="E76" s="38" t="s">
        <v>122</v>
      </c>
    </row>
    <row r="77" spans="1:5" ht="63.75">
      <c r="A77" t="s">
        <v>52</v>
      </c>
      <c r="E77" s="36" t="s">
        <v>109</v>
      </c>
    </row>
    <row r="78" spans="1:16" ht="12.75">
      <c r="A78" s="25" t="s">
        <v>44</v>
      </c>
      <c s="29" t="s">
        <v>123</v>
      </c>
      <c s="29" t="s">
        <v>124</v>
      </c>
      <c s="25" t="s">
        <v>46</v>
      </c>
      <c s="30" t="s">
        <v>125</v>
      </c>
      <c s="31" t="s">
        <v>57</v>
      </c>
      <c s="32">
        <v>60</v>
      </c>
      <c s="33">
        <v>0</v>
      </c>
      <c s="34">
        <f>ROUND(ROUND(H78,2)*ROUND(G78,3),2)</f>
      </c>
      <c r="O78">
        <f>(I78*21)/100</f>
      </c>
      <c t="s">
        <v>22</v>
      </c>
    </row>
    <row r="79" spans="1:5" ht="12.75">
      <c r="A79" s="35" t="s">
        <v>49</v>
      </c>
      <c r="E79" s="36" t="s">
        <v>46</v>
      </c>
    </row>
    <row r="80" spans="1:5" ht="12.75">
      <c r="A80" s="37" t="s">
        <v>51</v>
      </c>
      <c r="E80" s="38" t="s">
        <v>126</v>
      </c>
    </row>
    <row r="81" spans="1:5" ht="25.5">
      <c r="A81" t="s">
        <v>52</v>
      </c>
      <c r="E81" s="36" t="s">
        <v>87</v>
      </c>
    </row>
    <row r="82" spans="1:16" ht="12.75">
      <c r="A82" s="25" t="s">
        <v>44</v>
      </c>
      <c s="29" t="s">
        <v>127</v>
      </c>
      <c s="29" t="s">
        <v>128</v>
      </c>
      <c s="25" t="s">
        <v>46</v>
      </c>
      <c s="30" t="s">
        <v>129</v>
      </c>
      <c s="31" t="s">
        <v>65</v>
      </c>
      <c s="32">
        <v>5040</v>
      </c>
      <c s="33">
        <v>0</v>
      </c>
      <c s="34">
        <f>ROUND(ROUND(H82,2)*ROUND(G82,3),2)</f>
      </c>
      <c r="O82">
        <f>(I82*21)/100</f>
      </c>
      <c t="s">
        <v>22</v>
      </c>
    </row>
    <row r="83" spans="1:5" ht="12.75">
      <c r="A83" s="35" t="s">
        <v>49</v>
      </c>
      <c r="E83" s="36" t="s">
        <v>66</v>
      </c>
    </row>
    <row r="84" spans="1:5" ht="12.75">
      <c r="A84" s="37" t="s">
        <v>51</v>
      </c>
      <c r="E84" s="38" t="s">
        <v>130</v>
      </c>
    </row>
    <row r="85" spans="1:5" ht="25.5">
      <c r="A85" t="s">
        <v>52</v>
      </c>
      <c r="E85" s="36" t="s">
        <v>91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0+O8+O21+O50+O55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131</v>
      </c>
      <c s="42">
        <f>0+I8+I21+I50+I55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131</v>
      </c>
      <c s="6"/>
      <c s="18" t="s">
        <v>132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22</v>
      </c>
      <c s="19"/>
      <c s="27" t="s">
        <v>133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44</v>
      </c>
      <c s="29" t="s">
        <v>28</v>
      </c>
      <c s="29" t="s">
        <v>134</v>
      </c>
      <c s="25" t="s">
        <v>46</v>
      </c>
      <c s="30" t="s">
        <v>135</v>
      </c>
      <c s="31" t="s">
        <v>136</v>
      </c>
      <c s="32">
        <v>43.2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25.5">
      <c r="A10" s="35" t="s">
        <v>49</v>
      </c>
      <c r="E10" s="36" t="s">
        <v>137</v>
      </c>
    </row>
    <row r="11" spans="1:5" ht="63.75">
      <c r="A11" s="37" t="s">
        <v>51</v>
      </c>
      <c r="E11" s="38" t="s">
        <v>138</v>
      </c>
    </row>
    <row r="12" spans="1:5" ht="63.75">
      <c r="A12" t="s">
        <v>52</v>
      </c>
      <c r="E12" s="36" t="s">
        <v>139</v>
      </c>
    </row>
    <row r="13" spans="1:16" ht="12.75">
      <c r="A13" s="25" t="s">
        <v>44</v>
      </c>
      <c s="29" t="s">
        <v>22</v>
      </c>
      <c s="29" t="s">
        <v>140</v>
      </c>
      <c s="25" t="s">
        <v>46</v>
      </c>
      <c s="30" t="s">
        <v>141</v>
      </c>
      <c s="31" t="s">
        <v>142</v>
      </c>
      <c s="32">
        <v>0.54</v>
      </c>
      <c s="33">
        <v>0</v>
      </c>
      <c s="34">
        <f>ROUND(ROUND(H13,2)*ROUND(G13,3),2)</f>
      </c>
      <c r="O13">
        <f>(I13*21)/100</f>
      </c>
      <c t="s">
        <v>22</v>
      </c>
    </row>
    <row r="14" spans="1:5" ht="12.75">
      <c r="A14" s="35" t="s">
        <v>49</v>
      </c>
      <c r="E14" s="36" t="s">
        <v>143</v>
      </c>
    </row>
    <row r="15" spans="1:5" ht="63.75">
      <c r="A15" s="37" t="s">
        <v>51</v>
      </c>
      <c r="E15" s="38" t="s">
        <v>144</v>
      </c>
    </row>
    <row r="16" spans="1:5" ht="76.5">
      <c r="A16" t="s">
        <v>52</v>
      </c>
      <c r="E16" s="36" t="s">
        <v>145</v>
      </c>
    </row>
    <row r="17" spans="1:16" ht="12.75">
      <c r="A17" s="25" t="s">
        <v>44</v>
      </c>
      <c s="29" t="s">
        <v>21</v>
      </c>
      <c s="29" t="s">
        <v>146</v>
      </c>
      <c s="25" t="s">
        <v>46</v>
      </c>
      <c s="30" t="s">
        <v>147</v>
      </c>
      <c s="31" t="s">
        <v>148</v>
      </c>
      <c s="32">
        <v>577.8</v>
      </c>
      <c s="33">
        <v>0</v>
      </c>
      <c s="34">
        <f>ROUND(ROUND(H17,2)*ROUND(G17,3),2)</f>
      </c>
      <c r="O17">
        <f>(I17*21)/100</f>
      </c>
      <c t="s">
        <v>22</v>
      </c>
    </row>
    <row r="18" spans="1:5" ht="25.5">
      <c r="A18" s="35" t="s">
        <v>49</v>
      </c>
      <c r="E18" s="36" t="s">
        <v>149</v>
      </c>
    </row>
    <row r="19" spans="1:5" ht="140.25">
      <c r="A19" s="37" t="s">
        <v>51</v>
      </c>
      <c r="E19" s="38" t="s">
        <v>150</v>
      </c>
    </row>
    <row r="20" spans="1:5" ht="102">
      <c r="A20" t="s">
        <v>52</v>
      </c>
      <c r="E20" s="36" t="s">
        <v>151</v>
      </c>
    </row>
    <row r="21" spans="1:18" ht="12.75" customHeight="1">
      <c r="A21" s="6" t="s">
        <v>42</v>
      </c>
      <c s="6"/>
      <c s="40" t="s">
        <v>36</v>
      </c>
      <c s="6"/>
      <c s="27" t="s">
        <v>152</v>
      </c>
      <c s="6"/>
      <c s="6"/>
      <c s="6"/>
      <c s="41">
        <f>0+Q21</f>
      </c>
      <c r="O21">
        <f>0+R21</f>
      </c>
      <c r="Q21">
        <f>0+I22+I26+I30+I34+I38+I42+I46</f>
      </c>
      <c>
        <f>0+O22+O26+O30+O34+O38+O42+O46</f>
      </c>
    </row>
    <row r="22" spans="1:16" ht="25.5">
      <c r="A22" s="25" t="s">
        <v>44</v>
      </c>
      <c s="29" t="s">
        <v>32</v>
      </c>
      <c s="29" t="s">
        <v>153</v>
      </c>
      <c s="25" t="s">
        <v>46</v>
      </c>
      <c s="30" t="s">
        <v>154</v>
      </c>
      <c s="31" t="s">
        <v>148</v>
      </c>
      <c s="32">
        <v>476.58</v>
      </c>
      <c s="33">
        <v>0</v>
      </c>
      <c s="34">
        <f>ROUND(ROUND(H22,2)*ROUND(G22,3),2)</f>
      </c>
      <c r="O22">
        <f>(I22*21)/100</f>
      </c>
      <c t="s">
        <v>22</v>
      </c>
    </row>
    <row r="23" spans="1:5" ht="12.75">
      <c r="A23" s="35" t="s">
        <v>49</v>
      </c>
      <c r="E23" s="36" t="s">
        <v>155</v>
      </c>
    </row>
    <row r="24" spans="1:5" ht="12.75">
      <c r="A24" s="37" t="s">
        <v>51</v>
      </c>
      <c r="E24" s="38" t="s">
        <v>156</v>
      </c>
    </row>
    <row r="25" spans="1:5" ht="51">
      <c r="A25" t="s">
        <v>52</v>
      </c>
      <c r="E25" s="36" t="s">
        <v>157</v>
      </c>
    </row>
    <row r="26" spans="1:16" ht="25.5">
      <c r="A26" s="25" t="s">
        <v>44</v>
      </c>
      <c s="29" t="s">
        <v>34</v>
      </c>
      <c s="29" t="s">
        <v>158</v>
      </c>
      <c s="25" t="s">
        <v>46</v>
      </c>
      <c s="30" t="s">
        <v>159</v>
      </c>
      <c s="31" t="s">
        <v>148</v>
      </c>
      <c s="32">
        <v>219.96</v>
      </c>
      <c s="33">
        <v>0</v>
      </c>
      <c s="34">
        <f>ROUND(ROUND(H26,2)*ROUND(G26,3),2)</f>
      </c>
      <c r="O26">
        <f>(I26*21)/100</f>
      </c>
      <c t="s">
        <v>22</v>
      </c>
    </row>
    <row r="27" spans="1:5" ht="12.75">
      <c r="A27" s="35" t="s">
        <v>49</v>
      </c>
      <c r="E27" s="36" t="s">
        <v>160</v>
      </c>
    </row>
    <row r="28" spans="1:5" ht="12.75">
      <c r="A28" s="37" t="s">
        <v>51</v>
      </c>
      <c r="E28" s="38" t="s">
        <v>161</v>
      </c>
    </row>
    <row r="29" spans="1:5" ht="51">
      <c r="A29" t="s">
        <v>52</v>
      </c>
      <c r="E29" s="36" t="s">
        <v>157</v>
      </c>
    </row>
    <row r="30" spans="1:16" ht="25.5">
      <c r="A30" s="25" t="s">
        <v>44</v>
      </c>
      <c s="29" t="s">
        <v>36</v>
      </c>
      <c s="29" t="s">
        <v>162</v>
      </c>
      <c s="25" t="s">
        <v>46</v>
      </c>
      <c s="30" t="s">
        <v>163</v>
      </c>
      <c s="31" t="s">
        <v>148</v>
      </c>
      <c s="32">
        <v>21.996</v>
      </c>
      <c s="33">
        <v>0</v>
      </c>
      <c s="34">
        <f>ROUND(ROUND(H30,2)*ROUND(G30,3),2)</f>
      </c>
      <c r="O30">
        <f>(I30*21)/100</f>
      </c>
      <c t="s">
        <v>22</v>
      </c>
    </row>
    <row r="31" spans="1:5" ht="12.75">
      <c r="A31" s="35" t="s">
        <v>49</v>
      </c>
      <c r="E31" s="36" t="s">
        <v>164</v>
      </c>
    </row>
    <row r="32" spans="1:5" ht="12.75">
      <c r="A32" s="37" t="s">
        <v>51</v>
      </c>
      <c r="E32" s="38" t="s">
        <v>165</v>
      </c>
    </row>
    <row r="33" spans="1:5" ht="51">
      <c r="A33" t="s">
        <v>52</v>
      </c>
      <c r="E33" s="36" t="s">
        <v>157</v>
      </c>
    </row>
    <row r="34" spans="1:16" ht="12.75">
      <c r="A34" s="25" t="s">
        <v>44</v>
      </c>
      <c s="29" t="s">
        <v>75</v>
      </c>
      <c s="29" t="s">
        <v>166</v>
      </c>
      <c s="25" t="s">
        <v>46</v>
      </c>
      <c s="30" t="s">
        <v>167</v>
      </c>
      <c s="31" t="s">
        <v>148</v>
      </c>
      <c s="32">
        <v>14.664</v>
      </c>
      <c s="33">
        <v>0</v>
      </c>
      <c s="34">
        <f>ROUND(ROUND(H34,2)*ROUND(G34,3),2)</f>
      </c>
      <c r="O34">
        <f>(I34*21)/100</f>
      </c>
      <c t="s">
        <v>22</v>
      </c>
    </row>
    <row r="35" spans="1:5" ht="12.75">
      <c r="A35" s="35" t="s">
        <v>49</v>
      </c>
      <c r="E35" s="36" t="s">
        <v>168</v>
      </c>
    </row>
    <row r="36" spans="1:5" ht="12.75">
      <c r="A36" s="37" t="s">
        <v>51</v>
      </c>
      <c r="E36" s="38" t="s">
        <v>169</v>
      </c>
    </row>
    <row r="37" spans="1:5" ht="51">
      <c r="A37" t="s">
        <v>52</v>
      </c>
      <c r="E37" s="36" t="s">
        <v>157</v>
      </c>
    </row>
    <row r="38" spans="1:16" ht="12.75">
      <c r="A38" s="25" t="s">
        <v>44</v>
      </c>
      <c s="29" t="s">
        <v>79</v>
      </c>
      <c s="29" t="s">
        <v>170</v>
      </c>
      <c s="25" t="s">
        <v>46</v>
      </c>
      <c s="30" t="s">
        <v>171</v>
      </c>
      <c s="31" t="s">
        <v>148</v>
      </c>
      <c s="32">
        <v>733.2</v>
      </c>
      <c s="33">
        <v>0</v>
      </c>
      <c s="34">
        <f>ROUND(ROUND(H38,2)*ROUND(G38,3),2)</f>
      </c>
      <c r="O38">
        <f>(I38*21)/100</f>
      </c>
      <c t="s">
        <v>22</v>
      </c>
    </row>
    <row r="39" spans="1:5" ht="12.75">
      <c r="A39" s="35" t="s">
        <v>49</v>
      </c>
      <c r="E39" s="36" t="s">
        <v>172</v>
      </c>
    </row>
    <row r="40" spans="1:5" ht="331.5">
      <c r="A40" s="37" t="s">
        <v>51</v>
      </c>
      <c r="E40" s="38" t="s">
        <v>173</v>
      </c>
    </row>
    <row r="41" spans="1:5" ht="51">
      <c r="A41" t="s">
        <v>52</v>
      </c>
      <c r="E41" s="36" t="s">
        <v>157</v>
      </c>
    </row>
    <row r="42" spans="1:16" ht="12.75">
      <c r="A42" s="25" t="s">
        <v>44</v>
      </c>
      <c s="29" t="s">
        <v>39</v>
      </c>
      <c s="29" t="s">
        <v>174</v>
      </c>
      <c s="25" t="s">
        <v>46</v>
      </c>
      <c s="30" t="s">
        <v>175</v>
      </c>
      <c s="31" t="s">
        <v>148</v>
      </c>
      <c s="32">
        <v>733.2</v>
      </c>
      <c s="33">
        <v>0</v>
      </c>
      <c s="34">
        <f>ROUND(ROUND(H42,2)*ROUND(G42,3),2)</f>
      </c>
      <c r="O42">
        <f>(I42*21)/100</f>
      </c>
      <c t="s">
        <v>22</v>
      </c>
    </row>
    <row r="43" spans="1:5" ht="12.75">
      <c r="A43" s="35" t="s">
        <v>49</v>
      </c>
      <c r="E43" s="36" t="s">
        <v>176</v>
      </c>
    </row>
    <row r="44" spans="1:5" ht="12.75">
      <c r="A44" s="37" t="s">
        <v>51</v>
      </c>
      <c r="E44" s="38" t="s">
        <v>177</v>
      </c>
    </row>
    <row r="45" spans="1:5" ht="51">
      <c r="A45" t="s">
        <v>52</v>
      </c>
      <c r="E45" s="36" t="s">
        <v>157</v>
      </c>
    </row>
    <row r="46" spans="1:16" ht="12.75">
      <c r="A46" s="25" t="s">
        <v>44</v>
      </c>
      <c s="29" t="s">
        <v>41</v>
      </c>
      <c s="29" t="s">
        <v>178</v>
      </c>
      <c s="25" t="s">
        <v>46</v>
      </c>
      <c s="30" t="s">
        <v>179</v>
      </c>
      <c s="31" t="s">
        <v>148</v>
      </c>
      <c s="32">
        <v>36.66</v>
      </c>
      <c s="33">
        <v>0</v>
      </c>
      <c s="34">
        <f>ROUND(ROUND(H46,2)*ROUND(G46,3),2)</f>
      </c>
      <c r="O46">
        <f>(I46*21)/100</f>
      </c>
      <c t="s">
        <v>22</v>
      </c>
    </row>
    <row r="47" spans="1:5" ht="12.75">
      <c r="A47" s="35" t="s">
        <v>49</v>
      </c>
      <c r="E47" s="36" t="s">
        <v>180</v>
      </c>
    </row>
    <row r="48" spans="1:5" ht="12.75">
      <c r="A48" s="37" t="s">
        <v>51</v>
      </c>
      <c r="E48" s="38" t="s">
        <v>181</v>
      </c>
    </row>
    <row r="49" spans="1:5" ht="51">
      <c r="A49" t="s">
        <v>52</v>
      </c>
      <c r="E49" s="36" t="s">
        <v>182</v>
      </c>
    </row>
    <row r="50" spans="1:18" ht="12.75" customHeight="1">
      <c r="A50" s="6" t="s">
        <v>42</v>
      </c>
      <c s="6"/>
      <c s="40" t="s">
        <v>75</v>
      </c>
      <c s="6"/>
      <c s="27" t="s">
        <v>183</v>
      </c>
      <c s="6"/>
      <c s="6"/>
      <c s="6"/>
      <c s="41">
        <f>0+Q50</f>
      </c>
      <c r="O50">
        <f>0+R50</f>
      </c>
      <c r="Q50">
        <f>0+I51</f>
      </c>
      <c>
        <f>0+O51</f>
      </c>
    </row>
    <row r="51" spans="1:16" ht="12.75">
      <c r="A51" s="25" t="s">
        <v>44</v>
      </c>
      <c s="29" t="s">
        <v>92</v>
      </c>
      <c s="29" t="s">
        <v>184</v>
      </c>
      <c s="25" t="s">
        <v>46</v>
      </c>
      <c s="30" t="s">
        <v>185</v>
      </c>
      <c s="31" t="s">
        <v>148</v>
      </c>
      <c s="32">
        <v>733.2</v>
      </c>
      <c s="33">
        <v>0</v>
      </c>
      <c s="34">
        <f>ROUND(ROUND(H51,2)*ROUND(G51,3),2)</f>
      </c>
      <c r="O51">
        <f>(I51*21)/100</f>
      </c>
      <c t="s">
        <v>22</v>
      </c>
    </row>
    <row r="52" spans="1:5" ht="12.75">
      <c r="A52" s="35" t="s">
        <v>49</v>
      </c>
      <c r="E52" s="36" t="s">
        <v>186</v>
      </c>
    </row>
    <row r="53" spans="1:5" ht="12.75">
      <c r="A53" s="37" t="s">
        <v>51</v>
      </c>
      <c r="E53" s="38" t="s">
        <v>187</v>
      </c>
    </row>
    <row r="54" spans="1:5" ht="51">
      <c r="A54" t="s">
        <v>52</v>
      </c>
      <c r="E54" s="36" t="s">
        <v>188</v>
      </c>
    </row>
    <row r="55" spans="1:18" ht="12.75" customHeight="1">
      <c r="A55" s="6" t="s">
        <v>42</v>
      </c>
      <c s="6"/>
      <c s="40" t="s">
        <v>39</v>
      </c>
      <c s="6"/>
      <c s="27" t="s">
        <v>54</v>
      </c>
      <c s="6"/>
      <c s="6"/>
      <c s="6"/>
      <c s="41">
        <f>0+Q55</f>
      </c>
      <c r="O55">
        <f>0+R55</f>
      </c>
      <c r="Q55">
        <f>0+I56+I60+I64+I68</f>
      </c>
      <c>
        <f>0+O56+O60+O64+O68</f>
      </c>
    </row>
    <row r="56" spans="1:16" ht="12.75">
      <c r="A56" s="25" t="s">
        <v>44</v>
      </c>
      <c s="29" t="s">
        <v>97</v>
      </c>
      <c s="29" t="s">
        <v>189</v>
      </c>
      <c s="25" t="s">
        <v>46</v>
      </c>
      <c s="30" t="s">
        <v>190</v>
      </c>
      <c s="31" t="s">
        <v>148</v>
      </c>
      <c s="32">
        <v>733.2</v>
      </c>
      <c s="33">
        <v>0</v>
      </c>
      <c s="34">
        <f>ROUND(ROUND(H56,2)*ROUND(G56,3),2)</f>
      </c>
      <c r="O56">
        <f>(I56*21)/100</f>
      </c>
      <c t="s">
        <v>22</v>
      </c>
    </row>
    <row r="57" spans="1:5" ht="12.75">
      <c r="A57" s="35" t="s">
        <v>49</v>
      </c>
      <c r="E57" s="36" t="s">
        <v>191</v>
      </c>
    </row>
    <row r="58" spans="1:5" ht="12.75">
      <c r="A58" s="37" t="s">
        <v>51</v>
      </c>
      <c r="E58" s="38" t="s">
        <v>187</v>
      </c>
    </row>
    <row r="59" spans="1:5" ht="25.5">
      <c r="A59" t="s">
        <v>52</v>
      </c>
      <c r="E59" s="36" t="s">
        <v>192</v>
      </c>
    </row>
    <row r="60" spans="1:16" ht="12.75">
      <c r="A60" s="25" t="s">
        <v>44</v>
      </c>
      <c s="29" t="s">
        <v>101</v>
      </c>
      <c s="29" t="s">
        <v>193</v>
      </c>
      <c s="25" t="s">
        <v>46</v>
      </c>
      <c s="30" t="s">
        <v>194</v>
      </c>
      <c s="31" t="s">
        <v>195</v>
      </c>
      <c s="32">
        <v>727.05</v>
      </c>
      <c s="33">
        <v>0</v>
      </c>
      <c s="34">
        <f>ROUND(ROUND(H60,2)*ROUND(G60,3),2)</f>
      </c>
      <c r="O60">
        <f>(I60*21)/100</f>
      </c>
      <c t="s">
        <v>22</v>
      </c>
    </row>
    <row r="61" spans="1:5" ht="12.75">
      <c r="A61" s="35" t="s">
        <v>49</v>
      </c>
      <c r="E61" s="36" t="s">
        <v>196</v>
      </c>
    </row>
    <row r="62" spans="1:5" ht="63.75">
      <c r="A62" s="37" t="s">
        <v>51</v>
      </c>
      <c r="E62" s="38" t="s">
        <v>197</v>
      </c>
    </row>
    <row r="63" spans="1:5" ht="25.5">
      <c r="A63" t="s">
        <v>52</v>
      </c>
      <c r="E63" s="36" t="s">
        <v>198</v>
      </c>
    </row>
    <row r="64" spans="1:16" ht="12.75">
      <c r="A64" s="25" t="s">
        <v>44</v>
      </c>
      <c s="29" t="s">
        <v>105</v>
      </c>
      <c s="29" t="s">
        <v>199</v>
      </c>
      <c s="25" t="s">
        <v>46</v>
      </c>
      <c s="30" t="s">
        <v>200</v>
      </c>
      <c s="31" t="s">
        <v>195</v>
      </c>
      <c s="32">
        <v>823.176</v>
      </c>
      <c s="33">
        <v>0</v>
      </c>
      <c s="34">
        <f>ROUND(ROUND(H64,2)*ROUND(G64,3),2)</f>
      </c>
      <c r="O64">
        <f>(I64*21)/100</f>
      </c>
      <c t="s">
        <v>22</v>
      </c>
    </row>
    <row r="65" spans="1:5" ht="12.75">
      <c r="A65" s="35" t="s">
        <v>49</v>
      </c>
      <c r="E65" s="36" t="s">
        <v>201</v>
      </c>
    </row>
    <row r="66" spans="1:5" ht="63.75">
      <c r="A66" s="37" t="s">
        <v>51</v>
      </c>
      <c r="E66" s="38" t="s">
        <v>202</v>
      </c>
    </row>
    <row r="67" spans="1:5" ht="25.5">
      <c r="A67" t="s">
        <v>52</v>
      </c>
      <c r="E67" s="36" t="s">
        <v>198</v>
      </c>
    </row>
    <row r="68" spans="1:16" ht="12.75">
      <c r="A68" s="25" t="s">
        <v>44</v>
      </c>
      <c s="29" t="s">
        <v>110</v>
      </c>
      <c s="29" t="s">
        <v>203</v>
      </c>
      <c s="25" t="s">
        <v>46</v>
      </c>
      <c s="30" t="s">
        <v>204</v>
      </c>
      <c s="31" t="s">
        <v>195</v>
      </c>
      <c s="32">
        <v>90</v>
      </c>
      <c s="33">
        <v>0</v>
      </c>
      <c s="34">
        <f>ROUND(ROUND(H68,2)*ROUND(G68,3),2)</f>
      </c>
      <c r="O68">
        <f>(I68*21)/100</f>
      </c>
      <c t="s">
        <v>22</v>
      </c>
    </row>
    <row r="69" spans="1:5" ht="25.5">
      <c r="A69" s="35" t="s">
        <v>49</v>
      </c>
      <c r="E69" s="36" t="s">
        <v>205</v>
      </c>
    </row>
    <row r="70" spans="1:5" ht="63.75">
      <c r="A70" s="37" t="s">
        <v>51</v>
      </c>
      <c r="E70" s="38" t="s">
        <v>206</v>
      </c>
    </row>
    <row r="71" spans="1:5" ht="25.5">
      <c r="A71" t="s">
        <v>52</v>
      </c>
      <c r="E71" s="36" t="s">
        <v>198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